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awo\OneDrive\Documents\Excel Documents\Bridge\StepBridge\"/>
    </mc:Choice>
  </mc:AlternateContent>
  <xr:revisionPtr revIDLastSave="0" documentId="13_ncr:1_{CC312096-8966-45DA-8C69-9302F8532A5C}" xr6:coauthVersionLast="47" xr6:coauthVersionMax="47" xr10:uidLastSave="{00000000-0000-0000-0000-000000000000}"/>
  <bookViews>
    <workbookView xWindow="-108" yWindow="-108" windowWidth="23256" windowHeight="12456" xr2:uid="{D8F7CA1A-E529-4DBC-8546-55E2EE1B51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s="1"/>
  <c r="I26" i="1" s="1"/>
  <c r="H26" i="1"/>
  <c r="E47" i="1"/>
  <c r="E60" i="1"/>
  <c r="E59" i="1"/>
  <c r="E58" i="1"/>
  <c r="E46" i="1"/>
  <c r="E45" i="1"/>
  <c r="H23" i="1"/>
  <c r="I23" i="1" s="1"/>
  <c r="H25" i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E57" i="1"/>
  <c r="E44" i="1"/>
  <c r="G77" i="1"/>
  <c r="C77" i="1"/>
  <c r="C79" i="1" s="1"/>
  <c r="B26" i="1"/>
  <c r="C26" i="1"/>
  <c r="D26" i="1"/>
  <c r="E26" i="1"/>
  <c r="E56" i="1"/>
  <c r="E43" i="1"/>
  <c r="E42" i="1"/>
  <c r="E55" i="1"/>
  <c r="E54" i="1"/>
  <c r="E41" i="1"/>
  <c r="E40" i="1"/>
  <c r="E39" i="1"/>
  <c r="E53" i="1"/>
  <c r="E52" i="1"/>
  <c r="E38" i="1"/>
  <c r="E37" i="1"/>
  <c r="E34" i="1"/>
  <c r="E36" i="1"/>
  <c r="E74" i="1"/>
  <c r="F26" i="1"/>
  <c r="E51" i="1"/>
  <c r="E50" i="1"/>
  <c r="E49" i="1"/>
  <c r="E62" i="1"/>
  <c r="E75" i="1"/>
  <c r="I28" i="1" l="1"/>
  <c r="E77" i="1"/>
  <c r="C80" i="1"/>
  <c r="C81" i="1" s="1"/>
  <c r="C84" i="1" l="1"/>
  <c r="C106" i="1" s="1"/>
</calcChain>
</file>

<file path=xl/sharedStrings.xml><?xml version="1.0" encoding="utf-8"?>
<sst xmlns="http://schemas.openxmlformats.org/spreadsheetml/2006/main" count="113" uniqueCount="76">
  <si>
    <t>Porthcawl</t>
  </si>
  <si>
    <t>New Forest</t>
  </si>
  <si>
    <t>Wrexham</t>
  </si>
  <si>
    <t>Players</t>
  </si>
  <si>
    <t>Refund Due</t>
  </si>
  <si>
    <t>Refund Paid</t>
  </si>
  <si>
    <t>PP Rate</t>
  </si>
  <si>
    <t>TOTALS</t>
  </si>
  <si>
    <t>April</t>
  </si>
  <si>
    <t>May</t>
  </si>
  <si>
    <t>UK TOURNAMENTS</t>
  </si>
  <si>
    <t>Sun</t>
  </si>
  <si>
    <t>Mon</t>
  </si>
  <si>
    <t>Wed</t>
  </si>
  <si>
    <t>Fri</t>
  </si>
  <si>
    <t>June</t>
  </si>
  <si>
    <t>&lt;…….............Players……...........&gt;</t>
  </si>
  <si>
    <t>July</t>
  </si>
  <si>
    <t>Aug</t>
  </si>
  <si>
    <t>Sept</t>
  </si>
  <si>
    <t>Oct</t>
  </si>
  <si>
    <t>Nov</t>
  </si>
  <si>
    <t>Dec</t>
  </si>
  <si>
    <t>Feb</t>
  </si>
  <si>
    <t>MGOnline</t>
  </si>
  <si>
    <t>Newtown/Monty</t>
  </si>
  <si>
    <t>Apr</t>
  </si>
  <si>
    <t>Mar</t>
  </si>
  <si>
    <t>Number</t>
  </si>
  <si>
    <t>Events</t>
  </si>
  <si>
    <t>Club Refunds Paid</t>
  </si>
  <si>
    <t>Payment Paid To WBU</t>
  </si>
  <si>
    <t>(Club+UK)</t>
  </si>
  <si>
    <t>TOTAL Value</t>
  </si>
  <si>
    <t>Less 5%</t>
  </si>
  <si>
    <t>**Note 1**</t>
  </si>
  <si>
    <t>**Note 2**</t>
  </si>
  <si>
    <t>TOTAL REVENUE (approx)</t>
  </si>
  <si>
    <t>**Note 3**</t>
  </si>
  <si>
    <t>(approx)</t>
  </si>
  <si>
    <t>Total Players</t>
  </si>
  <si>
    <t>(bonus points)</t>
  </si>
  <si>
    <t>Reminder - Clubs can charge whatever table-money they wish, but £0.50p (10PPs) must be paid to StepBridgeUK. Clubs charging in excess of £0.50p have the excess returned to them on a quarterly basis.</t>
  </si>
  <si>
    <t>(£416.66 per month)</t>
  </si>
  <si>
    <t xml:space="preserve">                   - Directors for UK events are paid £10 per session. Clubs make their own arrangements.</t>
  </si>
  <si>
    <t xml:space="preserve">                   - UK Tournaments are charged at £1.00 (20PPs) per player</t>
  </si>
  <si>
    <t xml:space="preserve">                   - Some clubs do not charge their players (but invoice them manually). These Clubs order and pay for PPs on behalf of their players.                       </t>
  </si>
  <si>
    <t>**Note 1** Allowing for bonus points ~5%</t>
  </si>
  <si>
    <t>**Note 2** Paid every 3-months</t>
  </si>
  <si>
    <t>Club Refunds Due</t>
  </si>
  <si>
    <t>Server Fee Paid</t>
  </si>
  <si>
    <t>Server Fee Due</t>
  </si>
  <si>
    <t>Treasurer Hon.</t>
  </si>
  <si>
    <t>TOTAL SURPLUS</t>
  </si>
  <si>
    <t>~TOTAL VALUE</t>
  </si>
  <si>
    <t>UK Director Fees Due</t>
  </si>
  <si>
    <t>UK Director Fees</t>
  </si>
  <si>
    <t>**Note 3** Paid every 6-months - 10% of actual revenues</t>
  </si>
  <si>
    <t>(Actual - 10% of Total PP Revenues)</t>
  </si>
  <si>
    <t>**Note 5**</t>
  </si>
  <si>
    <t>**Note4**</t>
  </si>
  <si>
    <t xml:space="preserve">This report is intended as an OPERATIONAL GUIDE. </t>
  </si>
  <si>
    <t>Master Points (UK)</t>
  </si>
  <si>
    <t>Up to end Oct</t>
  </si>
  <si>
    <t>(Honoraria Due)</t>
  </si>
  <si>
    <t>**Note4** In Lieu of WBU Payment - £250 p.a.</t>
  </si>
  <si>
    <t>**Note 5** Paid every 6-months - £5000 p.a.</t>
  </si>
  <si>
    <t>CLUB EVENTS</t>
  </si>
  <si>
    <t>….......................................................................................................</t>
  </si>
  <si>
    <t>APPROX Club Revenue (95%)</t>
  </si>
  <si>
    <t>TOTAL Club PPs Used</t>
  </si>
  <si>
    <t>Incl. Saturday</t>
  </si>
  <si>
    <t>StepBridgeUK PP Usage: April 1st 2023 - December 31st. 2023 (9 months)</t>
  </si>
  <si>
    <t>3 months</t>
  </si>
  <si>
    <t>Master Points Due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</si>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</sst>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 wrapText="1"/>
    </xf>
    <xf numFmtId="16" fontId="0" fillId="0" borderId="0" xfId="0" applyNumberFormat="1"/>
    <xf numFmtId="16" fontId="0" fillId="0" borderId="0" xfId="0" applyNumberFormat="1" applyAlignment="1">
      <alignment vertical="center" wrapText="1"/>
    </xf>
    <xf numFmtId="164" fontId="0" fillId="0" borderId="0" xfId="0" applyNumberFormat="1"/>
    <xf numFmtId="0" fontId="1" fillId="0" borderId="0" xfId="0" applyFont="1"/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6" fontId="2" fillId="0" borderId="0" xfId="0" applyNumberFormat="1" applyFont="1"/>
    <xf numFmtId="4" fontId="0" fillId="0" borderId="0" xfId="0" applyNumberFormat="1"/>
    <xf numFmtId="3" fontId="0" fillId="0" borderId="0" xfId="0" applyNumberFormat="1"/>
    <xf numFmtId="164" fontId="3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0F13B-60F2-4404-A89D-EC616AEC57F6}">
  <dimension ref="A1:R114"/>
  <sheetViews>
    <sheetView tabSelected="1" topLeftCell="A85" zoomScaleNormal="100" workbookViewId="0">
      <selection activeCell="C97" sqref="C97"/>
    </sheetView>
  </sheetViews>
  <sheetFormatPr defaultRowHeight="14.4" x14ac:dyDescent="0.3"/>
  <cols>
    <col min="1" max="1" width="14.21875" customWidth="1"/>
    <col min="2" max="2" width="11.21875" customWidth="1"/>
    <col min="3" max="3" width="11" customWidth="1"/>
    <col min="5" max="5" width="11.109375" style="4" bestFit="1" customWidth="1"/>
    <col min="6" max="6" width="6.21875" customWidth="1"/>
    <col min="7" max="7" width="8.88671875" style="4"/>
    <col min="9" max="9" width="8.88671875" style="5"/>
    <col min="10" max="10" width="7.21875" customWidth="1"/>
    <col min="11" max="11" width="6.77734375" customWidth="1"/>
    <col min="12" max="12" width="10.109375" customWidth="1"/>
    <col min="13" max="13" width="6.109375" customWidth="1"/>
    <col min="14" max="14" width="7.88671875" customWidth="1"/>
    <col min="16" max="16" width="11.21875" customWidth="1"/>
    <col min="17" max="17" width="13.6640625" customWidth="1"/>
  </cols>
  <sheetData>
    <row r="1" spans="1:18" ht="18" x14ac:dyDescent="0.35">
      <c r="D1" s="22" t="s">
        <v>72</v>
      </c>
      <c r="E1" s="22"/>
      <c r="F1" s="22"/>
      <c r="G1" s="22"/>
      <c r="H1" s="22"/>
      <c r="I1" s="22"/>
      <c r="J1" s="22"/>
      <c r="K1" s="22"/>
      <c r="L1" s="22"/>
    </row>
    <row r="2" spans="1:18" x14ac:dyDescent="0.3">
      <c r="D2" s="12"/>
      <c r="E2" s="11"/>
      <c r="F2" s="11"/>
      <c r="G2" s="11"/>
      <c r="H2" s="11"/>
      <c r="I2" s="11"/>
      <c r="J2" s="11"/>
    </row>
    <row r="3" spans="1:18" x14ac:dyDescent="0.3">
      <c r="A3" s="5" t="s">
        <v>61</v>
      </c>
      <c r="D3" s="12"/>
      <c r="E3" s="11"/>
      <c r="F3" s="11"/>
      <c r="G3" s="11"/>
      <c r="H3" s="11"/>
      <c r="I3" s="11"/>
      <c r="J3" s="11"/>
    </row>
    <row r="4" spans="1:18" x14ac:dyDescent="0.3">
      <c r="A4" s="5"/>
      <c r="D4" s="12"/>
      <c r="E4" s="11"/>
      <c r="F4" s="11"/>
      <c r="G4" s="11"/>
      <c r="H4" s="11"/>
      <c r="I4" s="11"/>
      <c r="J4" s="11"/>
    </row>
    <row r="5" spans="1:18" x14ac:dyDescent="0.3">
      <c r="A5" t="s">
        <v>42</v>
      </c>
      <c r="D5" s="12"/>
      <c r="E5" s="11"/>
      <c r="F5" s="11"/>
      <c r="G5" s="11"/>
      <c r="H5" s="11"/>
      <c r="I5" s="11"/>
      <c r="J5" s="11"/>
    </row>
    <row r="6" spans="1:18" x14ac:dyDescent="0.3">
      <c r="A6" t="s">
        <v>46</v>
      </c>
      <c r="D6" s="12"/>
      <c r="E6" s="11"/>
      <c r="F6" s="11"/>
      <c r="G6" s="11"/>
      <c r="H6" s="11"/>
      <c r="I6" s="11"/>
      <c r="J6" s="11"/>
    </row>
    <row r="7" spans="1:18" x14ac:dyDescent="0.3">
      <c r="A7" t="s">
        <v>45</v>
      </c>
      <c r="D7" s="12"/>
      <c r="E7" s="11"/>
      <c r="F7" s="11"/>
      <c r="G7" s="11"/>
      <c r="H7" s="11"/>
      <c r="I7" s="11"/>
      <c r="J7" s="11"/>
    </row>
    <row r="8" spans="1:18" x14ac:dyDescent="0.3">
      <c r="A8" t="s">
        <v>44</v>
      </c>
      <c r="D8" s="12"/>
      <c r="E8" s="11"/>
      <c r="F8" s="11"/>
      <c r="G8" s="11"/>
      <c r="H8" s="11"/>
      <c r="I8" s="11"/>
      <c r="J8" s="11"/>
    </row>
    <row r="10" spans="1:18" x14ac:dyDescent="0.3">
      <c r="C10" s="20" t="s">
        <v>10</v>
      </c>
      <c r="D10" s="20"/>
      <c r="E10" s="20"/>
      <c r="F10" s="20"/>
      <c r="G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8" x14ac:dyDescent="0.3">
      <c r="A11" s="5"/>
      <c r="B11" s="4" t="s">
        <v>11</v>
      </c>
      <c r="C11" t="s">
        <v>12</v>
      </c>
      <c r="D11" t="s">
        <v>13</v>
      </c>
      <c r="E11" t="s">
        <v>14</v>
      </c>
      <c r="F11" t="s">
        <v>28</v>
      </c>
      <c r="G11"/>
      <c r="I11"/>
      <c r="P11" s="4"/>
      <c r="R11" s="4"/>
    </row>
    <row r="12" spans="1:18" x14ac:dyDescent="0.3">
      <c r="A12" s="5"/>
      <c r="B12" s="21" t="s">
        <v>16</v>
      </c>
      <c r="C12" s="21"/>
      <c r="D12" s="21"/>
      <c r="E12" s="21"/>
      <c r="F12" s="11" t="s">
        <v>29</v>
      </c>
      <c r="G12"/>
      <c r="H12" t="s">
        <v>40</v>
      </c>
      <c r="I12" t="s">
        <v>54</v>
      </c>
      <c r="P12" s="4"/>
      <c r="R12" s="4"/>
    </row>
    <row r="13" spans="1:18" x14ac:dyDescent="0.3">
      <c r="A13" s="6">
        <v>45017</v>
      </c>
      <c r="B13">
        <v>218</v>
      </c>
      <c r="C13">
        <v>138</v>
      </c>
      <c r="D13">
        <v>142</v>
      </c>
      <c r="E13">
        <v>98</v>
      </c>
      <c r="F13">
        <v>17</v>
      </c>
      <c r="G13"/>
      <c r="H13">
        <f>SUM(B13:E13)</f>
        <v>596</v>
      </c>
      <c r="I13" s="4">
        <f t="shared" ref="I13:I23" si="0">H13</f>
        <v>596</v>
      </c>
      <c r="M13" s="3"/>
      <c r="N13" s="1"/>
      <c r="O13" s="1"/>
      <c r="P13" s="4"/>
      <c r="R13" s="4"/>
    </row>
    <row r="14" spans="1:18" x14ac:dyDescent="0.3">
      <c r="A14" s="7" t="s">
        <v>9</v>
      </c>
      <c r="B14">
        <v>138</v>
      </c>
      <c r="C14">
        <v>188</v>
      </c>
      <c r="D14">
        <v>160</v>
      </c>
      <c r="E14">
        <v>68</v>
      </c>
      <c r="F14">
        <v>18</v>
      </c>
      <c r="G14"/>
      <c r="H14">
        <f t="shared" ref="H14:H25" si="1">SUM(B14:E14)</f>
        <v>554</v>
      </c>
      <c r="I14" s="4">
        <f t="shared" si="0"/>
        <v>554</v>
      </c>
      <c r="M14" s="3"/>
      <c r="N14" s="1"/>
      <c r="O14" s="1"/>
      <c r="P14" s="4"/>
      <c r="R14" s="4"/>
    </row>
    <row r="15" spans="1:18" x14ac:dyDescent="0.3">
      <c r="A15" s="7" t="s">
        <v>15</v>
      </c>
      <c r="B15">
        <v>134</v>
      </c>
      <c r="C15">
        <v>164</v>
      </c>
      <c r="D15">
        <v>136</v>
      </c>
      <c r="E15">
        <v>94</v>
      </c>
      <c r="F15">
        <v>17</v>
      </c>
      <c r="G15"/>
      <c r="H15">
        <f t="shared" si="1"/>
        <v>528</v>
      </c>
      <c r="I15" s="4">
        <f t="shared" si="0"/>
        <v>528</v>
      </c>
      <c r="M15" s="3"/>
      <c r="N15" s="1"/>
      <c r="O15" s="1"/>
      <c r="P15" s="4"/>
      <c r="R15" s="4"/>
    </row>
    <row r="16" spans="1:18" x14ac:dyDescent="0.3">
      <c r="A16" s="7" t="s">
        <v>17</v>
      </c>
      <c r="B16">
        <v>172</v>
      </c>
      <c r="C16">
        <v>176</v>
      </c>
      <c r="D16">
        <v>132</v>
      </c>
      <c r="E16">
        <v>112</v>
      </c>
      <c r="F16">
        <v>18</v>
      </c>
      <c r="G16"/>
      <c r="H16">
        <f t="shared" si="1"/>
        <v>592</v>
      </c>
      <c r="I16" s="4">
        <f t="shared" si="0"/>
        <v>592</v>
      </c>
      <c r="M16" s="3"/>
      <c r="N16" s="1"/>
      <c r="O16" s="1"/>
      <c r="P16" s="4"/>
      <c r="R16" s="4"/>
    </row>
    <row r="17" spans="1:18" x14ac:dyDescent="0.3">
      <c r="A17" s="7" t="s">
        <v>18</v>
      </c>
      <c r="B17">
        <v>134</v>
      </c>
      <c r="C17">
        <v>150</v>
      </c>
      <c r="D17">
        <v>174</v>
      </c>
      <c r="E17">
        <v>88</v>
      </c>
      <c r="F17">
        <v>17</v>
      </c>
      <c r="G17"/>
      <c r="H17">
        <f t="shared" si="1"/>
        <v>546</v>
      </c>
      <c r="I17" s="4">
        <f t="shared" si="0"/>
        <v>546</v>
      </c>
      <c r="M17" s="3"/>
      <c r="N17" s="1"/>
      <c r="O17" s="1"/>
      <c r="P17" s="4"/>
      <c r="R17" s="4"/>
    </row>
    <row r="18" spans="1:18" x14ac:dyDescent="0.3">
      <c r="A18" s="7" t="s">
        <v>19</v>
      </c>
      <c r="B18">
        <v>126</v>
      </c>
      <c r="C18">
        <v>164</v>
      </c>
      <c r="D18">
        <v>136</v>
      </c>
      <c r="E18">
        <v>122</v>
      </c>
      <c r="F18">
        <v>17</v>
      </c>
      <c r="G18"/>
      <c r="H18">
        <f t="shared" si="1"/>
        <v>548</v>
      </c>
      <c r="I18" s="4">
        <f t="shared" si="0"/>
        <v>548</v>
      </c>
      <c r="M18" s="3"/>
      <c r="N18" s="1"/>
      <c r="O18" s="1"/>
      <c r="P18" s="4"/>
      <c r="R18" s="4"/>
    </row>
    <row r="19" spans="1:18" x14ac:dyDescent="0.3">
      <c r="A19" s="7" t="s">
        <v>20</v>
      </c>
      <c r="B19">
        <v>182</v>
      </c>
      <c r="C19">
        <v>180</v>
      </c>
      <c r="D19">
        <v>120</v>
      </c>
      <c r="E19">
        <v>78</v>
      </c>
      <c r="F19">
        <v>18</v>
      </c>
      <c r="G19"/>
      <c r="H19">
        <f t="shared" si="1"/>
        <v>560</v>
      </c>
      <c r="I19" s="4">
        <f t="shared" si="0"/>
        <v>560</v>
      </c>
      <c r="M19" s="3"/>
      <c r="N19" s="1"/>
      <c r="O19" s="1"/>
      <c r="P19" s="4"/>
      <c r="R19" s="4"/>
    </row>
    <row r="20" spans="1:18" x14ac:dyDescent="0.3">
      <c r="A20" s="7" t="s">
        <v>21</v>
      </c>
      <c r="B20">
        <v>120</v>
      </c>
      <c r="C20">
        <v>130</v>
      </c>
      <c r="D20">
        <v>174</v>
      </c>
      <c r="E20">
        <v>90</v>
      </c>
      <c r="F20">
        <v>17</v>
      </c>
      <c r="G20"/>
      <c r="H20">
        <f t="shared" si="1"/>
        <v>514</v>
      </c>
      <c r="I20" s="4">
        <f t="shared" si="0"/>
        <v>514</v>
      </c>
      <c r="L20" s="2"/>
      <c r="M20" s="3"/>
      <c r="N20" s="1"/>
      <c r="O20" s="1"/>
      <c r="P20" s="4"/>
      <c r="R20" s="4"/>
    </row>
    <row r="21" spans="1:18" x14ac:dyDescent="0.3">
      <c r="A21" s="7" t="s">
        <v>22</v>
      </c>
      <c r="B21">
        <v>104</v>
      </c>
      <c r="C21">
        <v>110</v>
      </c>
      <c r="D21">
        <v>132</v>
      </c>
      <c r="E21">
        <v>108</v>
      </c>
      <c r="F21">
        <v>15</v>
      </c>
      <c r="G21"/>
      <c r="H21">
        <f t="shared" si="1"/>
        <v>454</v>
      </c>
      <c r="I21" s="4">
        <f t="shared" si="0"/>
        <v>454</v>
      </c>
      <c r="M21" s="3"/>
      <c r="N21" s="1"/>
      <c r="O21" s="1"/>
      <c r="P21" s="4"/>
      <c r="R21" s="4"/>
    </row>
    <row r="22" spans="1:18" x14ac:dyDescent="0.3">
      <c r="A22" s="6">
        <v>45292</v>
      </c>
      <c r="B22">
        <v>120</v>
      </c>
      <c r="C22">
        <v>192</v>
      </c>
      <c r="D22">
        <v>170</v>
      </c>
      <c r="E22">
        <v>94</v>
      </c>
      <c r="F22">
        <v>18</v>
      </c>
      <c r="G22"/>
      <c r="H22">
        <f t="shared" si="1"/>
        <v>576</v>
      </c>
      <c r="I22" s="4">
        <f t="shared" si="0"/>
        <v>576</v>
      </c>
      <c r="M22" s="3"/>
      <c r="N22" s="1"/>
      <c r="O22" s="1"/>
      <c r="P22" s="4"/>
      <c r="R22" s="4"/>
    </row>
    <row r="23" spans="1:18" x14ac:dyDescent="0.3">
      <c r="A23" s="7" t="s">
        <v>23</v>
      </c>
      <c r="B23">
        <v>118</v>
      </c>
      <c r="C23">
        <v>142</v>
      </c>
      <c r="D23">
        <v>134</v>
      </c>
      <c r="E23">
        <v>90</v>
      </c>
      <c r="F23">
        <v>16</v>
      </c>
      <c r="G23"/>
      <c r="H23">
        <f>SUM(B23:F23)</f>
        <v>500</v>
      </c>
      <c r="I23" s="4">
        <f t="shared" si="0"/>
        <v>500</v>
      </c>
      <c r="M23" s="3"/>
      <c r="N23" s="1"/>
      <c r="O23" s="1"/>
      <c r="P23" s="4"/>
      <c r="R23" s="4"/>
    </row>
    <row r="24" spans="1:18" x14ac:dyDescent="0.3">
      <c r="A24" s="6" t="s">
        <v>27</v>
      </c>
      <c r="B24">
        <v>118</v>
      </c>
      <c r="C24">
        <v>130</v>
      </c>
      <c r="D24">
        <v>140</v>
      </c>
      <c r="E24">
        <v>112</v>
      </c>
      <c r="F24">
        <v>18</v>
      </c>
      <c r="G24"/>
      <c r="H24">
        <f>SUM(B24:F24)</f>
        <v>518</v>
      </c>
      <c r="I24" s="4">
        <f>H24*1.25</f>
        <v>647.5</v>
      </c>
      <c r="M24" s="3"/>
      <c r="N24" s="1"/>
      <c r="O24" s="1"/>
      <c r="P24" s="4"/>
      <c r="R24" s="4"/>
    </row>
    <row r="25" spans="1:18" x14ac:dyDescent="0.3">
      <c r="A25" s="6"/>
      <c r="E25"/>
      <c r="G25"/>
      <c r="H25">
        <f t="shared" si="1"/>
        <v>0</v>
      </c>
      <c r="I25" s="4"/>
      <c r="M25" s="3"/>
      <c r="N25" s="1"/>
      <c r="O25" s="1"/>
      <c r="P25" s="4"/>
      <c r="R25" s="4"/>
    </row>
    <row r="26" spans="1:18" x14ac:dyDescent="0.3">
      <c r="A26" s="6" t="s">
        <v>7</v>
      </c>
      <c r="B26">
        <f>SUM(B13:B24)</f>
        <v>1684</v>
      </c>
      <c r="C26">
        <f>SUM(C13:C24)</f>
        <v>1864</v>
      </c>
      <c r="D26">
        <f>SUM(D13:D24)</f>
        <v>1750</v>
      </c>
      <c r="E26">
        <f>SUM(E13:E24)</f>
        <v>1154</v>
      </c>
      <c r="F26">
        <f>SUM(F13:F24)</f>
        <v>206</v>
      </c>
      <c r="G26"/>
      <c r="H26">
        <f>SUM(B26:F26)</f>
        <v>6658</v>
      </c>
      <c r="I26" s="4">
        <f>SUM(I13:I24)</f>
        <v>6615.5</v>
      </c>
      <c r="M26" s="3"/>
      <c r="N26" s="1"/>
      <c r="O26" s="1"/>
      <c r="P26" s="4"/>
      <c r="R26" s="4"/>
    </row>
    <row r="27" spans="1:18" x14ac:dyDescent="0.3">
      <c r="A27" s="6"/>
      <c r="E27"/>
      <c r="G27"/>
      <c r="H27" s="15"/>
      <c r="I27" s="4"/>
      <c r="M27" s="3"/>
      <c r="N27" s="1"/>
      <c r="O27" s="1"/>
      <c r="P27" s="4"/>
      <c r="R27" s="4"/>
    </row>
    <row r="28" spans="1:18" x14ac:dyDescent="0.3">
      <c r="A28" s="7"/>
      <c r="E28"/>
      <c r="G28" t="s">
        <v>34</v>
      </c>
      <c r="I28" s="19">
        <f>I26*0.95</f>
        <v>6284.7249999999995</v>
      </c>
      <c r="M28" s="1"/>
      <c r="N28" s="1"/>
      <c r="O28" s="1"/>
      <c r="P28" s="4"/>
      <c r="R28" s="4"/>
    </row>
    <row r="29" spans="1:18" x14ac:dyDescent="0.3">
      <c r="A29" s="6"/>
      <c r="E29"/>
      <c r="G29" t="s">
        <v>41</v>
      </c>
      <c r="I29" s="4"/>
    </row>
    <row r="30" spans="1:18" x14ac:dyDescent="0.3">
      <c r="A30" s="6"/>
      <c r="C30" s="20" t="s">
        <v>67</v>
      </c>
      <c r="D30" s="20"/>
      <c r="E30" s="20"/>
      <c r="F30" s="20"/>
      <c r="G30" s="20"/>
      <c r="I30"/>
      <c r="N30" s="4"/>
    </row>
    <row r="31" spans="1:18" x14ac:dyDescent="0.3">
      <c r="A31" s="6"/>
      <c r="E31"/>
      <c r="G31"/>
      <c r="I31" s="4"/>
    </row>
    <row r="32" spans="1:18" x14ac:dyDescent="0.3">
      <c r="A32" s="6"/>
      <c r="C32" t="s">
        <v>3</v>
      </c>
      <c r="D32" t="s">
        <v>6</v>
      </c>
      <c r="E32" s="4" t="s">
        <v>4</v>
      </c>
      <c r="G32" s="4" t="s">
        <v>5</v>
      </c>
      <c r="I32" s="4"/>
    </row>
    <row r="33" spans="1:18" x14ac:dyDescent="0.3">
      <c r="A33" t="s">
        <v>0</v>
      </c>
      <c r="E33"/>
      <c r="G33"/>
      <c r="I33" s="4"/>
      <c r="M33" s="3"/>
      <c r="N33" s="1"/>
      <c r="O33" s="1"/>
      <c r="P33" s="4"/>
      <c r="R33" s="4"/>
    </row>
    <row r="34" spans="1:18" x14ac:dyDescent="0.3">
      <c r="B34" s="3" t="s">
        <v>8</v>
      </c>
      <c r="C34" s="1">
        <v>48</v>
      </c>
      <c r="D34" s="1">
        <v>20</v>
      </c>
      <c r="E34" s="4">
        <f>(IF(D34=0,0,D34-10))*C34/20</f>
        <v>24</v>
      </c>
      <c r="G34" s="4">
        <v>24</v>
      </c>
      <c r="I34" s="4"/>
      <c r="M34" s="3"/>
      <c r="N34" s="1"/>
      <c r="O34" s="1"/>
      <c r="P34" s="4"/>
      <c r="R34" s="4"/>
    </row>
    <row r="35" spans="1:18" x14ac:dyDescent="0.3">
      <c r="A35" t="s">
        <v>24</v>
      </c>
      <c r="B35" s="3"/>
      <c r="C35" s="1"/>
      <c r="D35" s="1"/>
      <c r="I35" s="6"/>
      <c r="Q35" s="4"/>
    </row>
    <row r="36" spans="1:18" x14ac:dyDescent="0.3">
      <c r="B36" s="3" t="s">
        <v>8</v>
      </c>
      <c r="C36" s="1">
        <v>130</v>
      </c>
      <c r="D36" s="1">
        <v>30</v>
      </c>
      <c r="E36" s="4">
        <f>(IF(D36=0,0,D36-10))*C36/20</f>
        <v>130</v>
      </c>
    </row>
    <row r="37" spans="1:18" x14ac:dyDescent="0.3">
      <c r="B37" s="3" t="s">
        <v>9</v>
      </c>
      <c r="C37" s="1">
        <v>140</v>
      </c>
      <c r="D37" s="1">
        <v>30</v>
      </c>
      <c r="E37" s="4">
        <f t="shared" ref="E37:E38" si="2">(IF(D37=0,0,D37-10))*C37/20</f>
        <v>140</v>
      </c>
    </row>
    <row r="38" spans="1:18" x14ac:dyDescent="0.3">
      <c r="B38" s="3" t="s">
        <v>15</v>
      </c>
      <c r="C38" s="1">
        <v>164</v>
      </c>
      <c r="D38" s="1">
        <v>30</v>
      </c>
      <c r="E38" s="4">
        <f t="shared" si="2"/>
        <v>164</v>
      </c>
      <c r="G38" s="4">
        <v>434</v>
      </c>
    </row>
    <row r="39" spans="1:18" x14ac:dyDescent="0.3">
      <c r="B39" s="3" t="s">
        <v>17</v>
      </c>
      <c r="C39" s="1">
        <v>140</v>
      </c>
      <c r="D39" s="1">
        <v>30</v>
      </c>
      <c r="E39" s="4">
        <f t="shared" ref="E39:E40" si="3">(IF(D39=0,0,D39-10))*C39/20</f>
        <v>140</v>
      </c>
    </row>
    <row r="40" spans="1:18" x14ac:dyDescent="0.3">
      <c r="B40" s="3" t="s">
        <v>18</v>
      </c>
      <c r="C40" s="1">
        <v>186</v>
      </c>
      <c r="D40" s="1">
        <v>30</v>
      </c>
      <c r="E40" s="4">
        <f t="shared" si="3"/>
        <v>186</v>
      </c>
    </row>
    <row r="41" spans="1:18" x14ac:dyDescent="0.3">
      <c r="B41" s="3" t="s">
        <v>19</v>
      </c>
      <c r="C41" s="1">
        <v>144</v>
      </c>
      <c r="D41" s="1">
        <v>30</v>
      </c>
      <c r="E41" s="4">
        <f t="shared" ref="E41:E42" si="4">(IF(D41=0,0,D41-10))*C41/20</f>
        <v>144</v>
      </c>
      <c r="G41" s="4">
        <v>470</v>
      </c>
    </row>
    <row r="42" spans="1:18" x14ac:dyDescent="0.3">
      <c r="B42" s="3" t="s">
        <v>20</v>
      </c>
      <c r="C42" s="1">
        <v>140</v>
      </c>
      <c r="D42" s="1">
        <v>30</v>
      </c>
      <c r="E42" s="4">
        <f t="shared" si="4"/>
        <v>140</v>
      </c>
    </row>
    <row r="43" spans="1:18" x14ac:dyDescent="0.3">
      <c r="B43" s="3" t="s">
        <v>21</v>
      </c>
      <c r="C43" s="1">
        <v>212</v>
      </c>
      <c r="D43" s="1">
        <v>30</v>
      </c>
      <c r="E43" s="4">
        <f t="shared" ref="E43:E44" si="5">(IF(D43=0,0,D43-10))*C43/20</f>
        <v>212</v>
      </c>
    </row>
    <row r="44" spans="1:18" x14ac:dyDescent="0.3">
      <c r="B44" s="3" t="s">
        <v>22</v>
      </c>
      <c r="C44" s="1">
        <v>180</v>
      </c>
      <c r="D44" s="1">
        <v>30</v>
      </c>
      <c r="E44" s="4">
        <f t="shared" si="5"/>
        <v>180</v>
      </c>
      <c r="G44" s="4">
        <v>532</v>
      </c>
      <c r="H44" t="s">
        <v>71</v>
      </c>
    </row>
    <row r="45" spans="1:18" x14ac:dyDescent="0.3">
      <c r="B45" s="3" t="s">
        <v>75</v>
      </c>
      <c r="C45" s="1">
        <v>164</v>
      </c>
      <c r="D45" s="1">
        <v>30</v>
      </c>
      <c r="E45" s="4">
        <f t="shared" ref="E45:E46" si="6">(IF(D45=0,0,D45-10))*C45/20</f>
        <v>164</v>
      </c>
    </row>
    <row r="46" spans="1:18" x14ac:dyDescent="0.3">
      <c r="B46" s="3" t="s">
        <v>23</v>
      </c>
      <c r="C46" s="1">
        <v>196</v>
      </c>
      <c r="D46" s="1">
        <v>30</v>
      </c>
      <c r="E46" s="4">
        <f t="shared" si="6"/>
        <v>196</v>
      </c>
    </row>
    <row r="47" spans="1:18" x14ac:dyDescent="0.3">
      <c r="B47" s="3" t="s">
        <v>27</v>
      </c>
      <c r="C47" s="1">
        <v>136</v>
      </c>
      <c r="D47" s="1">
        <v>35</v>
      </c>
      <c r="E47" s="4">
        <f>(IF(D47=0,0,D47-12))*C47/20</f>
        <v>156.4</v>
      </c>
      <c r="G47" s="4">
        <v>516.4</v>
      </c>
    </row>
    <row r="48" spans="1:18" x14ac:dyDescent="0.3">
      <c r="A48" t="s">
        <v>25</v>
      </c>
      <c r="B48" s="1"/>
      <c r="C48" s="1"/>
      <c r="D48" s="1"/>
    </row>
    <row r="49" spans="1:5" x14ac:dyDescent="0.3">
      <c r="B49" s="3" t="s">
        <v>26</v>
      </c>
      <c r="C49" s="1">
        <v>116</v>
      </c>
      <c r="D49" s="1">
        <v>0</v>
      </c>
      <c r="E49" s="4">
        <f t="shared" ref="E49:E75" si="7">(IF(D49=0,0,D49-10))*C49/20</f>
        <v>0</v>
      </c>
    </row>
    <row r="50" spans="1:5" x14ac:dyDescent="0.3">
      <c r="B50" s="3" t="s">
        <v>9</v>
      </c>
      <c r="C50" s="1">
        <v>132</v>
      </c>
      <c r="D50" s="1">
        <v>0</v>
      </c>
      <c r="E50" s="4">
        <f t="shared" si="7"/>
        <v>0</v>
      </c>
    </row>
    <row r="51" spans="1:5" x14ac:dyDescent="0.3">
      <c r="B51" s="3" t="s">
        <v>15</v>
      </c>
      <c r="C51" s="1">
        <v>102</v>
      </c>
      <c r="D51" s="1">
        <v>0</v>
      </c>
      <c r="E51" s="4">
        <f t="shared" si="7"/>
        <v>0</v>
      </c>
    </row>
    <row r="52" spans="1:5" x14ac:dyDescent="0.3">
      <c r="B52" s="3" t="s">
        <v>17</v>
      </c>
      <c r="C52" s="1">
        <v>98</v>
      </c>
      <c r="D52" s="1">
        <v>0</v>
      </c>
      <c r="E52" s="4">
        <f t="shared" ref="E52:E53" si="8">(IF(D52=0,0,D52-10))*C52/20</f>
        <v>0</v>
      </c>
    </row>
    <row r="53" spans="1:5" x14ac:dyDescent="0.3">
      <c r="B53" s="3" t="s">
        <v>18</v>
      </c>
      <c r="C53" s="1">
        <v>122</v>
      </c>
      <c r="D53" s="1">
        <v>0</v>
      </c>
      <c r="E53" s="4">
        <f t="shared" si="8"/>
        <v>0</v>
      </c>
    </row>
    <row r="54" spans="1:5" x14ac:dyDescent="0.3">
      <c r="B54" s="3" t="s">
        <v>19</v>
      </c>
      <c r="C54" s="1">
        <v>96</v>
      </c>
      <c r="D54" s="1">
        <v>0</v>
      </c>
      <c r="E54" s="4">
        <f t="shared" ref="E54:E55" si="9">(IF(D54=0,0,D54-10))*C54/20</f>
        <v>0</v>
      </c>
    </row>
    <row r="55" spans="1:5" x14ac:dyDescent="0.3">
      <c r="B55" s="3" t="s">
        <v>20</v>
      </c>
      <c r="C55" s="1">
        <v>104</v>
      </c>
      <c r="D55" s="1">
        <v>0</v>
      </c>
      <c r="E55" s="4">
        <f t="shared" si="9"/>
        <v>0</v>
      </c>
    </row>
    <row r="56" spans="1:5" x14ac:dyDescent="0.3">
      <c r="B56" s="3" t="s">
        <v>21</v>
      </c>
      <c r="C56" s="1">
        <v>118</v>
      </c>
      <c r="D56" s="1">
        <v>0</v>
      </c>
      <c r="E56" s="4">
        <f t="shared" ref="E56" si="10">(IF(D56=0,0,D56-10))*C56/20</f>
        <v>0</v>
      </c>
    </row>
    <row r="57" spans="1:5" x14ac:dyDescent="0.3">
      <c r="B57" s="3" t="s">
        <v>22</v>
      </c>
      <c r="C57" s="1">
        <v>76</v>
      </c>
      <c r="D57" s="1">
        <v>0</v>
      </c>
      <c r="E57" s="4">
        <f t="shared" ref="E57:E58" si="11">(IF(D57=0,0,D57-10))*C57/20</f>
        <v>0</v>
      </c>
    </row>
    <row r="58" spans="1:5" x14ac:dyDescent="0.3">
      <c r="B58" s="3" t="s">
        <v>75</v>
      </c>
      <c r="C58" s="1">
        <v>124</v>
      </c>
      <c r="D58" s="1">
        <v>0</v>
      </c>
      <c r="E58" s="4">
        <f t="shared" si="11"/>
        <v>0</v>
      </c>
    </row>
    <row r="59" spans="1:5" x14ac:dyDescent="0.3">
      <c r="B59" s="3" t="s">
        <v>23</v>
      </c>
      <c r="C59" s="1">
        <v>96</v>
      </c>
      <c r="D59" s="1">
        <v>0</v>
      </c>
      <c r="E59" s="4">
        <f t="shared" ref="E59:E60" si="12">(IF(D59=0,0,D59-10))*C59/20</f>
        <v>0</v>
      </c>
    </row>
    <row r="60" spans="1:5" x14ac:dyDescent="0.3">
      <c r="B60" s="3" t="s">
        <v>27</v>
      </c>
      <c r="C60" s="1">
        <v>100</v>
      </c>
      <c r="D60" s="1">
        <v>0</v>
      </c>
      <c r="E60" s="4">
        <f t="shared" si="12"/>
        <v>0</v>
      </c>
    </row>
    <row r="61" spans="1:5" x14ac:dyDescent="0.3">
      <c r="A61" t="s">
        <v>1</v>
      </c>
      <c r="B61" s="3"/>
      <c r="C61" s="1"/>
    </row>
    <row r="62" spans="1:5" x14ac:dyDescent="0.3">
      <c r="B62" s="2" t="s">
        <v>26</v>
      </c>
      <c r="C62" s="1">
        <v>40</v>
      </c>
      <c r="D62" s="1">
        <v>10</v>
      </c>
      <c r="E62" s="4">
        <f t="shared" si="7"/>
        <v>0</v>
      </c>
    </row>
    <row r="63" spans="1:5" x14ac:dyDescent="0.3">
      <c r="B63" s="2" t="s">
        <v>9</v>
      </c>
      <c r="C63" s="1">
        <v>28</v>
      </c>
      <c r="D63" s="1">
        <v>10</v>
      </c>
      <c r="E63" s="4">
        <v>0</v>
      </c>
    </row>
    <row r="64" spans="1:5" x14ac:dyDescent="0.3">
      <c r="B64" s="2" t="s">
        <v>15</v>
      </c>
      <c r="C64" s="1">
        <v>38</v>
      </c>
      <c r="D64" s="1">
        <v>10</v>
      </c>
      <c r="E64" s="4">
        <v>0</v>
      </c>
    </row>
    <row r="65" spans="1:7" x14ac:dyDescent="0.3">
      <c r="B65" s="2" t="s">
        <v>17</v>
      </c>
      <c r="C65" s="1">
        <v>20</v>
      </c>
      <c r="D65" s="1">
        <v>10</v>
      </c>
      <c r="E65" s="4">
        <v>0</v>
      </c>
    </row>
    <row r="66" spans="1:7" x14ac:dyDescent="0.3">
      <c r="B66" s="2" t="s">
        <v>19</v>
      </c>
      <c r="C66" s="1">
        <v>28</v>
      </c>
      <c r="D66" s="1">
        <v>10</v>
      </c>
      <c r="E66" s="4">
        <v>0</v>
      </c>
    </row>
    <row r="67" spans="1:7" x14ac:dyDescent="0.3">
      <c r="B67" s="2" t="s">
        <v>20</v>
      </c>
      <c r="C67" s="1">
        <v>36</v>
      </c>
      <c r="D67" s="1">
        <v>10</v>
      </c>
      <c r="E67" s="4">
        <v>0</v>
      </c>
    </row>
    <row r="68" spans="1:7" x14ac:dyDescent="0.3">
      <c r="B68" s="2" t="s">
        <v>21</v>
      </c>
      <c r="C68" s="1">
        <v>16</v>
      </c>
      <c r="D68" s="1">
        <v>10</v>
      </c>
      <c r="E68" s="4">
        <v>0</v>
      </c>
    </row>
    <row r="69" spans="1:7" x14ac:dyDescent="0.3">
      <c r="B69" s="2" t="s">
        <v>22</v>
      </c>
      <c r="C69" s="1">
        <v>16</v>
      </c>
      <c r="D69" s="1">
        <v>10</v>
      </c>
      <c r="E69" s="4">
        <v>0</v>
      </c>
    </row>
    <row r="70" spans="1:7" x14ac:dyDescent="0.3">
      <c r="B70" s="2" t="s">
        <v>75</v>
      </c>
      <c r="C70" s="1">
        <v>10</v>
      </c>
      <c r="D70" s="1">
        <v>10</v>
      </c>
      <c r="E70" s="4">
        <v>0</v>
      </c>
    </row>
    <row r="71" spans="1:7" x14ac:dyDescent="0.3">
      <c r="B71" s="2" t="s">
        <v>23</v>
      </c>
      <c r="C71" s="1">
        <v>24</v>
      </c>
      <c r="D71" s="1">
        <v>10</v>
      </c>
      <c r="E71" s="4">
        <v>0</v>
      </c>
    </row>
    <row r="72" spans="1:7" x14ac:dyDescent="0.3">
      <c r="B72" s="2" t="s">
        <v>27</v>
      </c>
      <c r="C72" s="1">
        <v>18</v>
      </c>
      <c r="D72" s="1">
        <v>10</v>
      </c>
      <c r="E72" s="4">
        <v>0</v>
      </c>
    </row>
    <row r="73" spans="1:7" x14ac:dyDescent="0.3">
      <c r="A73" t="s">
        <v>2</v>
      </c>
      <c r="C73" s="1"/>
    </row>
    <row r="74" spans="1:7" x14ac:dyDescent="0.3">
      <c r="B74" s="2" t="s">
        <v>26</v>
      </c>
      <c r="C74">
        <v>46</v>
      </c>
      <c r="D74">
        <v>0</v>
      </c>
      <c r="E74" s="4">
        <f t="shared" si="7"/>
        <v>0</v>
      </c>
    </row>
    <row r="75" spans="1:7" x14ac:dyDescent="0.3">
      <c r="B75" s="2" t="s">
        <v>9</v>
      </c>
      <c r="C75">
        <v>54</v>
      </c>
      <c r="D75">
        <v>0</v>
      </c>
      <c r="E75" s="4">
        <f t="shared" si="7"/>
        <v>0</v>
      </c>
    </row>
    <row r="77" spans="1:7" x14ac:dyDescent="0.3">
      <c r="A77" t="s">
        <v>7</v>
      </c>
      <c r="C77" s="14">
        <f>SUM(C33:C75)</f>
        <v>3638</v>
      </c>
      <c r="E77" s="17">
        <f>SUM(E35:E75)</f>
        <v>1952.4</v>
      </c>
      <c r="G77" s="17">
        <f>SUM(G33:G75)</f>
        <v>1976.4</v>
      </c>
    </row>
    <row r="79" spans="1:7" x14ac:dyDescent="0.3">
      <c r="A79" t="s">
        <v>70</v>
      </c>
      <c r="C79" s="14">
        <f>C77*20</f>
        <v>72760</v>
      </c>
    </row>
    <row r="80" spans="1:7" x14ac:dyDescent="0.3">
      <c r="A80" s="5" t="s">
        <v>33</v>
      </c>
      <c r="C80" s="4">
        <f>C79/20</f>
        <v>3638</v>
      </c>
    </row>
    <row r="81" spans="1:7" x14ac:dyDescent="0.3">
      <c r="A81" s="5" t="s">
        <v>69</v>
      </c>
      <c r="C81" s="19">
        <f>C80*0.95</f>
        <v>3456.1</v>
      </c>
      <c r="G81" s="4" t="s">
        <v>35</v>
      </c>
    </row>
    <row r="82" spans="1:7" x14ac:dyDescent="0.3">
      <c r="A82" s="5"/>
      <c r="B82" t="s">
        <v>68</v>
      </c>
      <c r="C82" s="19"/>
    </row>
    <row r="84" spans="1:7" x14ac:dyDescent="0.3">
      <c r="A84" s="5" t="s">
        <v>37</v>
      </c>
      <c r="C84" s="18">
        <f>C81+I28</f>
        <v>9740.8249999999989</v>
      </c>
    </row>
    <row r="85" spans="1:7" x14ac:dyDescent="0.3">
      <c r="A85" t="s">
        <v>32</v>
      </c>
      <c r="C85" s="8"/>
    </row>
    <row r="87" spans="1:7" x14ac:dyDescent="0.3">
      <c r="A87" s="5" t="s">
        <v>56</v>
      </c>
      <c r="C87" s="13">
        <v>2060</v>
      </c>
      <c r="E87" s="9"/>
      <c r="G87" s="4" t="s">
        <v>36</v>
      </c>
    </row>
    <row r="88" spans="1:7" x14ac:dyDescent="0.3">
      <c r="A88" s="5" t="s">
        <v>55</v>
      </c>
      <c r="C88" s="13"/>
      <c r="E88" s="9"/>
    </row>
    <row r="89" spans="1:7" x14ac:dyDescent="0.3">
      <c r="A89" s="5"/>
      <c r="E89" s="9"/>
    </row>
    <row r="90" spans="1:7" x14ac:dyDescent="0.3">
      <c r="A90" s="5" t="s">
        <v>30</v>
      </c>
      <c r="C90" s="9">
        <v>1952.4</v>
      </c>
      <c r="E90" s="9"/>
      <c r="G90" s="4" t="s">
        <v>36</v>
      </c>
    </row>
    <row r="91" spans="1:7" x14ac:dyDescent="0.3">
      <c r="A91" s="5" t="s">
        <v>49</v>
      </c>
      <c r="C91" s="9"/>
      <c r="E91" s="9"/>
    </row>
    <row r="92" spans="1:7" x14ac:dyDescent="0.3">
      <c r="A92" s="5"/>
      <c r="C92" s="4"/>
      <c r="E92" s="9"/>
    </row>
    <row r="93" spans="1:7" x14ac:dyDescent="0.3">
      <c r="A93" s="5" t="s">
        <v>31</v>
      </c>
      <c r="C93" s="9">
        <v>685.98</v>
      </c>
      <c r="E93" s="16"/>
      <c r="G93" s="4" t="s">
        <v>38</v>
      </c>
    </row>
    <row r="94" spans="1:7" x14ac:dyDescent="0.3">
      <c r="A94" t="s">
        <v>58</v>
      </c>
      <c r="E94" s="9"/>
      <c r="G94" s="4" t="s">
        <v>63</v>
      </c>
    </row>
    <row r="95" spans="1:7" x14ac:dyDescent="0.3">
      <c r="E95" s="9"/>
    </row>
    <row r="96" spans="1:7" x14ac:dyDescent="0.3">
      <c r="A96" s="5" t="s">
        <v>62</v>
      </c>
      <c r="C96" s="9">
        <v>495.35</v>
      </c>
      <c r="E96" s="9"/>
    </row>
    <row r="97" spans="1:7" x14ac:dyDescent="0.3">
      <c r="A97" s="5" t="s">
        <v>74</v>
      </c>
      <c r="C97" s="13"/>
      <c r="E97" s="9"/>
    </row>
    <row r="98" spans="1:7" x14ac:dyDescent="0.3">
      <c r="A98" s="5"/>
      <c r="E98" s="9"/>
    </row>
    <row r="99" spans="1:7" x14ac:dyDescent="0.3">
      <c r="A99" s="5" t="s">
        <v>52</v>
      </c>
      <c r="C99" s="9"/>
      <c r="E99" s="9"/>
      <c r="G99" s="4" t="s">
        <v>60</v>
      </c>
    </row>
    <row r="100" spans="1:7" x14ac:dyDescent="0.3">
      <c r="A100" s="5" t="s">
        <v>64</v>
      </c>
      <c r="C100" s="9">
        <v>250</v>
      </c>
      <c r="E100" s="9"/>
    </row>
    <row r="101" spans="1:7" x14ac:dyDescent="0.3">
      <c r="E101" s="9"/>
    </row>
    <row r="102" spans="1:7" x14ac:dyDescent="0.3">
      <c r="A102" s="5" t="s">
        <v>50</v>
      </c>
      <c r="C102" s="9">
        <v>5000</v>
      </c>
      <c r="E102" s="9"/>
      <c r="G102" s="4" t="s">
        <v>59</v>
      </c>
    </row>
    <row r="103" spans="1:7" x14ac:dyDescent="0.3">
      <c r="A103" s="5" t="s">
        <v>51</v>
      </c>
      <c r="C103" s="9"/>
      <c r="E103" s="9"/>
      <c r="G103" s="4" t="s">
        <v>73</v>
      </c>
    </row>
    <row r="104" spans="1:7" x14ac:dyDescent="0.3">
      <c r="A104" t="s">
        <v>43</v>
      </c>
      <c r="E104" s="9"/>
    </row>
    <row r="106" spans="1:7" x14ac:dyDescent="0.3">
      <c r="A106" s="10" t="s">
        <v>53</v>
      </c>
      <c r="C106" s="9">
        <f>C84-C87-C88-C90-C91-C93-C96-C97-C99-C100-C102-C103</f>
        <v>-702.90500000000065</v>
      </c>
    </row>
    <row r="107" spans="1:7" x14ac:dyDescent="0.3">
      <c r="A107" t="s">
        <v>39</v>
      </c>
    </row>
    <row r="110" spans="1:7" x14ac:dyDescent="0.3">
      <c r="A110" t="s">
        <v>47</v>
      </c>
    </row>
    <row r="111" spans="1:7" x14ac:dyDescent="0.3">
      <c r="A111" t="s">
        <v>48</v>
      </c>
    </row>
    <row r="112" spans="1:7" x14ac:dyDescent="0.3">
      <c r="A112" t="s">
        <v>57</v>
      </c>
    </row>
    <row r="113" spans="1:1" x14ac:dyDescent="0.3">
      <c r="A113" t="s">
        <v>65</v>
      </c>
    </row>
    <row r="114" spans="1:1" x14ac:dyDescent="0.3">
      <c r="A114" t="s">
        <v>66</v>
      </c>
    </row>
  </sheetData>
  <mergeCells count="5">
    <mergeCell ref="C10:G10"/>
    <mergeCell ref="B12:E12"/>
    <mergeCell ref="I10:Q10"/>
    <mergeCell ref="D1:L1"/>
    <mergeCell ref="C30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Haworth</dc:creator>
  <cp:lastModifiedBy>Anthony Haworth</cp:lastModifiedBy>
  <dcterms:created xsi:type="dcterms:W3CDTF">2022-04-25T07:32:17Z</dcterms:created>
  <dcterms:modified xsi:type="dcterms:W3CDTF">2024-04-09T16:05:20Z</dcterms:modified>
</cp:coreProperties>
</file>